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Отчет" sheetId="1" r:id="rId1"/>
    <sheet name="Правление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J14" i="1" l="1"/>
  <c r="BJ18" i="1"/>
  <c r="BJ16" i="1"/>
  <c r="BJ10" i="1" s="1"/>
  <c r="BJ5" i="1"/>
  <c r="BJ4" i="1"/>
  <c r="BG5" i="1"/>
  <c r="BG8" i="1" l="1"/>
  <c r="BG18" i="1" l="1"/>
  <c r="BJ3" i="1" s="1"/>
  <c r="BJ8" i="1" s="1"/>
  <c r="AA15" i="1"/>
  <c r="M15" i="1"/>
  <c r="F15" i="1"/>
  <c r="AH13" i="1"/>
  <c r="AA12" i="1"/>
  <c r="BD11" i="1"/>
  <c r="AW11" i="1"/>
  <c r="AW15" i="1" s="1"/>
  <c r="T11" i="1"/>
  <c r="T15" i="1" s="1"/>
  <c r="AW8" i="1"/>
  <c r="AP8" i="1"/>
  <c r="AP15" i="1" s="1"/>
  <c r="AA7" i="1"/>
  <c r="AP6" i="1"/>
  <c r="AH6" i="1"/>
  <c r="F6" i="1"/>
  <c r="BD4" i="1"/>
  <c r="BD6" i="1" s="1"/>
  <c r="BD8" i="1" s="1"/>
  <c r="AW4" i="1"/>
  <c r="AW6" i="1" s="1"/>
  <c r="BD12" i="1" l="1"/>
  <c r="BD15" i="1" s="1"/>
  <c r="BG14" i="1"/>
  <c r="BG16" i="1" s="1"/>
  <c r="BG10" i="1" s="1"/>
  <c r="AH14" i="1"/>
  <c r="AA16" i="1"/>
  <c r="AW16" i="1"/>
  <c r="AP16" i="1"/>
</calcChain>
</file>

<file path=xl/sharedStrings.xml><?xml version="1.0" encoding="utf-8"?>
<sst xmlns="http://schemas.openxmlformats.org/spreadsheetml/2006/main" count="249" uniqueCount="121">
  <si>
    <t>Інформація про рух коштів в січні 2017 року</t>
  </si>
  <si>
    <t>ГО "ДЖЕРЕЛО-30"</t>
  </si>
  <si>
    <t>Інформація про рух коштів в лютому 2017 року</t>
  </si>
  <si>
    <t>Інформація про рух коштів в березні 2017 року</t>
  </si>
  <si>
    <t>Інформація про рух коштів в квітні 2017 року</t>
  </si>
  <si>
    <t>Інформація про рух коштів в травні 2017 року</t>
  </si>
  <si>
    <t>Інформація про рух коштів в червні 2017 року</t>
  </si>
  <si>
    <t>Інформація про рух коштів в липні 2017 року</t>
  </si>
  <si>
    <t>Інформація про рух коштів в серпні 2017 року</t>
  </si>
  <si>
    <t>Залишкі коштів на 01.01.2017</t>
  </si>
  <si>
    <t>Залишкі коштів на 01.02.2017</t>
  </si>
  <si>
    <t>Залишкі коштів на 01.03.2017</t>
  </si>
  <si>
    <t>Залишкі коштів на 01.04.2017</t>
  </si>
  <si>
    <t>Залишкі коштів на 01.05.2017</t>
  </si>
  <si>
    <t>Залишкі коштів на 01.06.2017</t>
  </si>
  <si>
    <t>Залишкі коштів на 01.07.2017</t>
  </si>
  <si>
    <t>каса</t>
  </si>
  <si>
    <t>банк</t>
  </si>
  <si>
    <t xml:space="preserve">Надійшли членські внески </t>
  </si>
  <si>
    <t xml:space="preserve">Надійшли членські внески за лютий </t>
  </si>
  <si>
    <t>Надійшли членські внески за березень</t>
  </si>
  <si>
    <t>Надійшли членські внески за квітень</t>
  </si>
  <si>
    <t>Надійшли членські внески за травень</t>
  </si>
  <si>
    <t>Надійшли членські внески за червень</t>
  </si>
  <si>
    <t>Надійшли членські внески за липень</t>
  </si>
  <si>
    <t>Повернуто за ІТ</t>
  </si>
  <si>
    <t xml:space="preserve">Витрати: </t>
  </si>
  <si>
    <t>Витрати за лютий:</t>
  </si>
  <si>
    <t>Витрати за березень</t>
  </si>
  <si>
    <t>Витрати за місяць</t>
  </si>
  <si>
    <t>в тому числі:</t>
  </si>
  <si>
    <t>Винагорода працівникам</t>
  </si>
  <si>
    <t>22% нарахування на винагороду</t>
  </si>
  <si>
    <t xml:space="preserve">Витрати на навчально-виховну та господарчу діяльність </t>
  </si>
  <si>
    <t xml:space="preserve">Навчально-виховна та господарча діяльність  </t>
  </si>
  <si>
    <t>Банківські послуги</t>
  </si>
  <si>
    <t xml:space="preserve">Господарча діяльність  </t>
  </si>
  <si>
    <t>Перераховано за ІТ</t>
  </si>
  <si>
    <t>Перераховано за ІТ 02,02,2017</t>
  </si>
  <si>
    <t>Консультаційно-інформаційні послуги</t>
  </si>
  <si>
    <t>Кухонний посуд к.2</t>
  </si>
  <si>
    <t>Виплата боргу</t>
  </si>
  <si>
    <t>Залишкі</t>
  </si>
  <si>
    <t>Навчання з охорони праці</t>
  </si>
  <si>
    <t xml:space="preserve">рахунок </t>
  </si>
  <si>
    <t>Залишкі на 30.06.2017</t>
  </si>
  <si>
    <t>борг</t>
  </si>
  <si>
    <t>Інформація про рух коштів в вересні 2017 року</t>
  </si>
  <si>
    <t>Залишкі коштів на 01.09.2017</t>
  </si>
  <si>
    <t>Надійшли членські внески за вересень та частково за жовтень</t>
  </si>
  <si>
    <t>Надійшли вступні внески за вересень</t>
  </si>
  <si>
    <t>Всього коштів на місяць</t>
  </si>
  <si>
    <t>Витрати за вересень</t>
  </si>
  <si>
    <t>Винагорода працівникам за вересень</t>
  </si>
  <si>
    <t xml:space="preserve">Господарча діяльність (ТМЦ, послуги) </t>
  </si>
  <si>
    <t>Залишкі коштів на 01.08.2017</t>
  </si>
  <si>
    <t>Інформація про рух коштів в жовтні 2017 року</t>
  </si>
  <si>
    <t>Залишкі коштів на 01.10.2017</t>
  </si>
  <si>
    <t xml:space="preserve">Надійшли вступні внески </t>
  </si>
  <si>
    <t>Винагорода працівникам за вересень, жовтень</t>
  </si>
  <si>
    <t>Класс</t>
  </si>
  <si>
    <t>ФИО  председателей классных РК</t>
  </si>
  <si>
    <t>1а</t>
  </si>
  <si>
    <t>Хоменко Вячеслав Викторович</t>
  </si>
  <si>
    <t>1б</t>
  </si>
  <si>
    <t>Заика Татьяна Анатольевна</t>
  </si>
  <si>
    <t>1в</t>
  </si>
  <si>
    <t>Недосекова Виктория Владимировна</t>
  </si>
  <si>
    <t>1г</t>
  </si>
  <si>
    <t>Дубинская Т.А.</t>
  </si>
  <si>
    <t>2а</t>
  </si>
  <si>
    <t>Козачок Ольга Анатольевна</t>
  </si>
  <si>
    <t>2б</t>
  </si>
  <si>
    <t>Приходько Юлия Михайловна</t>
  </si>
  <si>
    <t>2в</t>
  </si>
  <si>
    <t>Иваненко Тарас Григорьевич</t>
  </si>
  <si>
    <t>2г</t>
  </si>
  <si>
    <t>Каравай Александр Иванович</t>
  </si>
  <si>
    <t>3а</t>
  </si>
  <si>
    <t>Крештанович Анна Васильевна</t>
  </si>
  <si>
    <t>3б</t>
  </si>
  <si>
    <t>Тесленко Ольга Владимировна</t>
  </si>
  <si>
    <t>3в</t>
  </si>
  <si>
    <t>Мищенко Алексей Александрович</t>
  </si>
  <si>
    <t>3г</t>
  </si>
  <si>
    <t>Бусленко Александр Васильевич</t>
  </si>
  <si>
    <t>4а</t>
  </si>
  <si>
    <t xml:space="preserve">Заика Ольга </t>
  </si>
  <si>
    <t>4б</t>
  </si>
  <si>
    <t>Чумаченко Елена Юрьевна</t>
  </si>
  <si>
    <t>4в</t>
  </si>
  <si>
    <t>Чистовская Елена Евгеньевна</t>
  </si>
  <si>
    <t>4г</t>
  </si>
  <si>
    <t>Сумцова Ирина Викоровна</t>
  </si>
  <si>
    <t>4д</t>
  </si>
  <si>
    <t>Постельняк Татьяна Игоревна</t>
  </si>
  <si>
    <t>ФИО казначеев классов</t>
  </si>
  <si>
    <t>Скиба Елена Александровна</t>
  </si>
  <si>
    <t>Якименко Елена Александровна</t>
  </si>
  <si>
    <t>Ефремина Ольга Владимировна</t>
  </si>
  <si>
    <t>Тарасенко Юлия Владимировна</t>
  </si>
  <si>
    <t>Малафеева Ирина Александровна</t>
  </si>
  <si>
    <t>Литвинова Н.М.</t>
  </si>
  <si>
    <t>Щербак Татьяна</t>
  </si>
  <si>
    <t>Крухмаль Елена Валентиновна</t>
  </si>
  <si>
    <t>Скирта Ольга Борисовна</t>
  </si>
  <si>
    <t>Спивак Светлана Михайловна</t>
  </si>
  <si>
    <t>Сагун Юлия Николаевна</t>
  </si>
  <si>
    <t>Козачок Ирина</t>
  </si>
  <si>
    <t>Гречка Елена Ивановна</t>
  </si>
  <si>
    <t>Пономаренко Виктория Валентиновна</t>
  </si>
  <si>
    <t>Шнейдман Ирина Сергеевна</t>
  </si>
  <si>
    <t>4-д</t>
  </si>
  <si>
    <t>Шатов Андрей Леонидович</t>
  </si>
  <si>
    <t>ревком</t>
  </si>
  <si>
    <t>Каретник Елена Григорьевна</t>
  </si>
  <si>
    <t>Рыбницкая Ирина Александровна</t>
  </si>
  <si>
    <t xml:space="preserve">Птицина Виктория </t>
  </si>
  <si>
    <t>Шапошникова Юлия Александровна</t>
  </si>
  <si>
    <t>предс</t>
  </si>
  <si>
    <t>Серкова Галина Валентиновна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</si>
</sst>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1" fillId="0" borderId="0" xfId="0" applyFont="1" applyAlignment="1"/>
    <xf numFmtId="0" fontId="1" fillId="0" borderId="0" xfId="0" applyFont="1" applyBorder="1" applyAlignment="1"/>
    <xf numFmtId="0" fontId="2" fillId="0" borderId="2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1" fillId="2" borderId="0" xfId="0" applyFont="1" applyFill="1" applyBorder="1" applyAlignment="1"/>
    <xf numFmtId="0" fontId="1" fillId="2" borderId="2" xfId="0" applyFont="1" applyFill="1" applyBorder="1" applyAlignment="1"/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2" fillId="3" borderId="1" xfId="0" applyFont="1" applyFill="1" applyBorder="1" applyAlignment="1"/>
    <xf numFmtId="2" fontId="1" fillId="0" borderId="1" xfId="0" applyNumberFormat="1" applyFont="1" applyBorder="1" applyAlignment="1"/>
    <xf numFmtId="2" fontId="1" fillId="3" borderId="1" xfId="0" applyNumberFormat="1" applyFont="1" applyFill="1" applyBorder="1" applyAlignment="1"/>
    <xf numFmtId="0" fontId="1" fillId="4" borderId="2" xfId="0" applyFont="1" applyFill="1" applyBorder="1" applyAlignment="1"/>
    <xf numFmtId="0" fontId="1" fillId="4" borderId="1" xfId="0" applyFont="1" applyFill="1" applyBorder="1" applyAlignment="1"/>
    <xf numFmtId="0" fontId="3" fillId="4" borderId="1" xfId="0" applyFont="1" applyFill="1" applyBorder="1" applyAlignment="1"/>
    <xf numFmtId="2" fontId="2" fillId="3" borderId="1" xfId="0" applyNumberFormat="1" applyFont="1" applyFill="1" applyBorder="1" applyAlignment="1"/>
    <xf numFmtId="0" fontId="0" fillId="0" borderId="0" xfId="0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0" fontId="4" fillId="0" borderId="3" xfId="0" applyFont="1" applyFill="1" applyBorder="1" applyAlignment="1"/>
    <xf numFmtId="2" fontId="5" fillId="0" borderId="0" xfId="0" applyNumberFormat="1" applyFont="1" applyAlignment="1"/>
    <xf numFmtId="0" fontId="1" fillId="0" borderId="0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3" xfId="0" applyFont="1" applyFill="1" applyBorder="1" applyAlignment="1"/>
    <xf numFmtId="2" fontId="1" fillId="0" borderId="8" xfId="0" applyNumberFormat="1" applyFont="1" applyFill="1" applyBorder="1" applyAlignment="1"/>
    <xf numFmtId="2" fontId="1" fillId="0" borderId="10" xfId="0" applyNumberFormat="1" applyFont="1" applyFill="1" applyBorder="1" applyAlignment="1"/>
    <xf numFmtId="0" fontId="1" fillId="0" borderId="3" xfId="0" applyFont="1" applyFill="1" applyBorder="1" applyAlignment="1"/>
    <xf numFmtId="0" fontId="2" fillId="0" borderId="6" xfId="0" applyFont="1" applyFill="1" applyBorder="1" applyAlignment="1"/>
    <xf numFmtId="0" fontId="2" fillId="0" borderId="8" xfId="0" applyFont="1" applyFill="1" applyBorder="1" applyAlignment="1"/>
    <xf numFmtId="0" fontId="1" fillId="0" borderId="12" xfId="0" applyFont="1" applyFill="1" applyBorder="1" applyAlignment="1"/>
    <xf numFmtId="0" fontId="2" fillId="0" borderId="0" xfId="0" applyFont="1" applyFill="1" applyBorder="1" applyAlignment="1"/>
    <xf numFmtId="0" fontId="7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"/>
  <sheetViews>
    <sheetView tabSelected="1" topLeftCell="BB1" workbookViewId="0">
      <selection activeCell="BG27" sqref="BG27"/>
    </sheetView>
  </sheetViews>
  <sheetFormatPr defaultRowHeight="15" x14ac:dyDescent="0.25"/>
  <cols>
    <col min="1" max="1" width="5.85546875" customWidth="1"/>
    <col min="2" max="2" width="34" customWidth="1"/>
    <col min="10" max="10" width="36.140625" customWidth="1"/>
    <col min="16" max="16" width="36.42578125" customWidth="1"/>
    <col min="23" max="23" width="36" customWidth="1"/>
    <col min="30" max="30" width="37" customWidth="1"/>
    <col min="38" max="38" width="36.7109375" customWidth="1"/>
    <col min="45" max="45" width="33.7109375" customWidth="1"/>
    <col min="52" max="52" width="30" customWidth="1"/>
    <col min="58" max="58" width="59.28515625" customWidth="1"/>
    <col min="59" max="59" width="12.140625" customWidth="1"/>
    <col min="61" max="61" width="50" customWidth="1"/>
  </cols>
  <sheetData>
    <row r="1" spans="1:62" s="4" customFormat="1" ht="16.5" thickBot="1" x14ac:dyDescent="0.3">
      <c r="A1" s="1"/>
      <c r="B1" s="2" t="s">
        <v>0</v>
      </c>
      <c r="C1" s="1"/>
      <c r="D1" s="1" t="s">
        <v>1</v>
      </c>
      <c r="E1" s="3"/>
      <c r="F1" s="1"/>
      <c r="H1" s="1"/>
      <c r="I1" s="2" t="s">
        <v>2</v>
      </c>
      <c r="J1" s="1"/>
      <c r="K1" s="1" t="s">
        <v>1</v>
      </c>
      <c r="L1" s="3"/>
      <c r="M1" s="1"/>
      <c r="N1" s="5"/>
      <c r="O1" s="1"/>
      <c r="P1" s="6" t="s">
        <v>3</v>
      </c>
      <c r="Q1" s="1"/>
      <c r="R1" s="1" t="s">
        <v>1</v>
      </c>
      <c r="S1" s="3"/>
      <c r="T1" s="1"/>
      <c r="V1" s="1"/>
      <c r="W1" s="6" t="s">
        <v>4</v>
      </c>
      <c r="X1" s="1"/>
      <c r="Y1" s="1" t="s">
        <v>1</v>
      </c>
      <c r="Z1" s="3"/>
      <c r="AA1" s="1"/>
      <c r="AC1" s="1"/>
      <c r="AD1" s="6" t="s">
        <v>5</v>
      </c>
      <c r="AE1" s="1"/>
      <c r="AF1" s="1" t="s">
        <v>1</v>
      </c>
      <c r="AG1" s="3"/>
      <c r="AH1" s="1"/>
      <c r="AK1" s="1"/>
      <c r="AL1" s="6" t="s">
        <v>6</v>
      </c>
      <c r="AM1" s="1"/>
      <c r="AN1" s="1" t="s">
        <v>1</v>
      </c>
      <c r="AO1" s="3"/>
      <c r="AP1" s="1"/>
      <c r="AR1" s="1"/>
      <c r="AS1" s="6" t="s">
        <v>7</v>
      </c>
      <c r="AT1" s="1"/>
      <c r="AU1" s="1" t="s">
        <v>1</v>
      </c>
      <c r="AV1" s="3"/>
      <c r="AW1" s="1"/>
      <c r="AY1" s="1"/>
      <c r="AZ1" s="6" t="s">
        <v>8</v>
      </c>
      <c r="BA1" s="1"/>
      <c r="BB1" s="1" t="s">
        <v>1</v>
      </c>
      <c r="BC1" s="3"/>
      <c r="BD1" s="1"/>
      <c r="BF1" s="31" t="s">
        <v>47</v>
      </c>
      <c r="BG1" s="32"/>
      <c r="BI1" s="31" t="s">
        <v>56</v>
      </c>
      <c r="BJ1" s="32"/>
    </row>
    <row r="2" spans="1:62" s="4" customFormat="1" ht="15.75" thickBot="1" x14ac:dyDescent="0.25">
      <c r="A2" s="1"/>
      <c r="B2" s="7" t="s">
        <v>9</v>
      </c>
      <c r="C2" s="1"/>
      <c r="D2" s="1"/>
      <c r="E2" s="3"/>
      <c r="F2" s="1"/>
      <c r="H2" s="1"/>
      <c r="I2" s="7" t="s">
        <v>10</v>
      </c>
      <c r="J2" s="1"/>
      <c r="K2" s="1"/>
      <c r="L2" s="3"/>
      <c r="M2" s="1"/>
      <c r="N2" s="5"/>
      <c r="O2" s="1"/>
      <c r="P2" s="8" t="s">
        <v>11</v>
      </c>
      <c r="Q2" s="1"/>
      <c r="R2" s="1"/>
      <c r="S2" s="3"/>
      <c r="T2" s="1"/>
      <c r="V2" s="1"/>
      <c r="W2" s="8" t="s">
        <v>12</v>
      </c>
      <c r="X2" s="1"/>
      <c r="Y2" s="1"/>
      <c r="Z2" s="3"/>
      <c r="AA2" s="1"/>
      <c r="AC2" s="1"/>
      <c r="AD2" s="8" t="s">
        <v>13</v>
      </c>
      <c r="AE2" s="1"/>
      <c r="AF2" s="1"/>
      <c r="AG2" s="3"/>
      <c r="AH2" s="1"/>
      <c r="AK2" s="1"/>
      <c r="AL2" s="8" t="s">
        <v>14</v>
      </c>
      <c r="AM2" s="1"/>
      <c r="AN2" s="1"/>
      <c r="AO2" s="3"/>
      <c r="AP2" s="1"/>
      <c r="AR2" s="1"/>
      <c r="AS2" s="8" t="s">
        <v>15</v>
      </c>
      <c r="AT2" s="1"/>
      <c r="AU2" s="1"/>
      <c r="AV2" s="3"/>
      <c r="AW2" s="1"/>
      <c r="AY2" s="1"/>
      <c r="AZ2" s="8" t="s">
        <v>55</v>
      </c>
      <c r="BA2" s="1"/>
      <c r="BB2" s="1"/>
      <c r="BC2" s="3"/>
      <c r="BD2" s="1"/>
      <c r="BF2" s="33"/>
      <c r="BG2" s="34"/>
      <c r="BI2" s="33"/>
      <c r="BJ2" s="34"/>
    </row>
    <row r="3" spans="1:62" s="4" customFormat="1" x14ac:dyDescent="0.2">
      <c r="A3" s="1"/>
      <c r="B3" s="1" t="s">
        <v>16</v>
      </c>
      <c r="C3" s="1"/>
      <c r="D3" s="1"/>
      <c r="E3" s="3"/>
      <c r="F3" s="1">
        <v>0</v>
      </c>
      <c r="H3" s="1"/>
      <c r="I3" s="1" t="s">
        <v>16</v>
      </c>
      <c r="J3" s="1"/>
      <c r="K3" s="1"/>
      <c r="L3" s="3"/>
      <c r="M3" s="1">
        <v>0</v>
      </c>
      <c r="N3" s="5"/>
      <c r="O3" s="1"/>
      <c r="P3" s="9" t="s">
        <v>16</v>
      </c>
      <c r="Q3" s="1"/>
      <c r="R3" s="1"/>
      <c r="S3" s="3"/>
      <c r="T3" s="1">
        <v>121.94</v>
      </c>
      <c r="V3" s="1"/>
      <c r="W3" s="9" t="s">
        <v>16</v>
      </c>
      <c r="X3" s="1"/>
      <c r="Y3" s="1"/>
      <c r="Z3" s="3"/>
      <c r="AA3" s="1">
        <v>0</v>
      </c>
      <c r="AC3" s="1"/>
      <c r="AD3" s="9" t="s">
        <v>16</v>
      </c>
      <c r="AE3" s="1"/>
      <c r="AF3" s="1"/>
      <c r="AG3" s="3"/>
      <c r="AH3" s="1">
        <v>109.43</v>
      </c>
      <c r="AK3" s="1"/>
      <c r="AL3" s="9" t="s">
        <v>16</v>
      </c>
      <c r="AM3" s="1"/>
      <c r="AN3" s="1"/>
      <c r="AO3" s="3"/>
      <c r="AP3" s="1">
        <v>193.98</v>
      </c>
      <c r="AR3" s="1"/>
      <c r="AS3" s="9" t="s">
        <v>16</v>
      </c>
      <c r="AT3" s="1"/>
      <c r="AU3" s="1"/>
      <c r="AV3" s="3"/>
      <c r="AW3" s="1">
        <v>0</v>
      </c>
      <c r="AY3" s="1"/>
      <c r="AZ3" s="9" t="s">
        <v>16</v>
      </c>
      <c r="BA3" s="1"/>
      <c r="BB3" s="1"/>
      <c r="BC3" s="3"/>
      <c r="BD3" s="1">
        <v>0</v>
      </c>
      <c r="BF3" s="35" t="s">
        <v>48</v>
      </c>
      <c r="BG3" s="36"/>
      <c r="BI3" s="35" t="s">
        <v>57</v>
      </c>
      <c r="BJ3" s="36">
        <f>BG18</f>
        <v>7499.48</v>
      </c>
    </row>
    <row r="4" spans="1:62" s="4" customFormat="1" x14ac:dyDescent="0.2">
      <c r="A4" s="1"/>
      <c r="B4" s="1" t="s">
        <v>17</v>
      </c>
      <c r="C4" s="1"/>
      <c r="D4" s="1"/>
      <c r="E4" s="3"/>
      <c r="F4" s="1">
        <v>3776.96</v>
      </c>
      <c r="H4" s="1"/>
      <c r="I4" s="1" t="s">
        <v>17</v>
      </c>
      <c r="J4" s="1"/>
      <c r="K4" s="1"/>
      <c r="L4" s="3"/>
      <c r="M4" s="1">
        <v>2339.39</v>
      </c>
      <c r="N4" s="5"/>
      <c r="O4" s="1"/>
      <c r="P4" s="9" t="s">
        <v>17</v>
      </c>
      <c r="Q4" s="1"/>
      <c r="R4" s="1"/>
      <c r="S4" s="3"/>
      <c r="T4" s="1">
        <v>19.95</v>
      </c>
      <c r="V4" s="1"/>
      <c r="W4" s="9" t="s">
        <v>17</v>
      </c>
      <c r="X4" s="1"/>
      <c r="Y4" s="1"/>
      <c r="Z4" s="3"/>
      <c r="AA4" s="1">
        <v>9828.35</v>
      </c>
      <c r="AC4" s="1"/>
      <c r="AD4" s="9" t="s">
        <v>17</v>
      </c>
      <c r="AE4" s="1"/>
      <c r="AF4" s="1"/>
      <c r="AG4" s="3"/>
      <c r="AH4" s="1">
        <v>14795.27</v>
      </c>
      <c r="AK4" s="1"/>
      <c r="AL4" s="9" t="s">
        <v>17</v>
      </c>
      <c r="AM4" s="1"/>
      <c r="AN4" s="1"/>
      <c r="AO4" s="3"/>
      <c r="AP4" s="1">
        <v>17660.009999999998</v>
      </c>
      <c r="AR4" s="1"/>
      <c r="AS4" s="9" t="s">
        <v>17</v>
      </c>
      <c r="AT4" s="1"/>
      <c r="AU4" s="1"/>
      <c r="AV4" s="3"/>
      <c r="AW4" s="1">
        <f>AP17</f>
        <v>11951.25</v>
      </c>
      <c r="AY4" s="1"/>
      <c r="AZ4" s="9" t="s">
        <v>17</v>
      </c>
      <c r="BA4" s="1"/>
      <c r="BB4" s="1"/>
      <c r="BC4" s="3"/>
      <c r="BD4" s="1">
        <f>AW17</f>
        <v>1538.27</v>
      </c>
      <c r="BF4" s="37" t="s">
        <v>16</v>
      </c>
      <c r="BG4" s="38">
        <v>0</v>
      </c>
      <c r="BI4" s="37" t="s">
        <v>16</v>
      </c>
      <c r="BJ4" s="38">
        <f>BG20</f>
        <v>8</v>
      </c>
    </row>
    <row r="5" spans="1:62" s="4" customFormat="1" x14ac:dyDescent="0.2">
      <c r="A5" s="1"/>
      <c r="B5" s="7" t="s">
        <v>18</v>
      </c>
      <c r="C5" s="1"/>
      <c r="D5" s="1"/>
      <c r="E5" s="3"/>
      <c r="F5" s="1">
        <v>81360</v>
      </c>
      <c r="H5" s="1"/>
      <c r="I5" s="7" t="s">
        <v>19</v>
      </c>
      <c r="J5" s="1"/>
      <c r="K5" s="1"/>
      <c r="L5" s="3"/>
      <c r="M5" s="1">
        <v>81610</v>
      </c>
      <c r="N5" s="5"/>
      <c r="O5" s="1"/>
      <c r="P5" s="8" t="s">
        <v>20</v>
      </c>
      <c r="Q5" s="1"/>
      <c r="R5" s="1"/>
      <c r="S5" s="3"/>
      <c r="T5" s="1">
        <v>89000</v>
      </c>
      <c r="V5" s="1"/>
      <c r="W5" s="8" t="s">
        <v>21</v>
      </c>
      <c r="X5" s="1"/>
      <c r="Y5" s="1"/>
      <c r="Z5" s="3"/>
      <c r="AA5" s="1">
        <v>86810</v>
      </c>
      <c r="AC5" s="1"/>
      <c r="AD5" s="8" t="s">
        <v>22</v>
      </c>
      <c r="AE5" s="1"/>
      <c r="AF5" s="1"/>
      <c r="AG5" s="3"/>
      <c r="AH5" s="1">
        <v>74400</v>
      </c>
      <c r="AK5" s="1"/>
      <c r="AL5" s="8" t="s">
        <v>23</v>
      </c>
      <c r="AM5" s="1"/>
      <c r="AN5" s="1"/>
      <c r="AO5" s="3"/>
      <c r="AP5" s="1">
        <v>9622.89</v>
      </c>
      <c r="AR5" s="1"/>
      <c r="AS5" s="8" t="s">
        <v>24</v>
      </c>
      <c r="AT5" s="1"/>
      <c r="AU5" s="1"/>
      <c r="AV5" s="3"/>
      <c r="AW5" s="1">
        <v>0</v>
      </c>
      <c r="AY5" s="1"/>
      <c r="AZ5" s="8" t="s">
        <v>24</v>
      </c>
      <c r="BA5" s="1"/>
      <c r="BB5" s="1"/>
      <c r="BC5" s="3"/>
      <c r="BD5" s="1">
        <v>38000</v>
      </c>
      <c r="BF5" s="37" t="s">
        <v>17</v>
      </c>
      <c r="BG5" s="38">
        <f>BD17</f>
        <v>25285.38</v>
      </c>
      <c r="BI5" s="37" t="s">
        <v>17</v>
      </c>
      <c r="BJ5" s="38">
        <f>BG19</f>
        <v>7491.48</v>
      </c>
    </row>
    <row r="6" spans="1:62" s="4" customFormat="1" x14ac:dyDescent="0.2">
      <c r="A6" s="1"/>
      <c r="B6" s="1"/>
      <c r="C6" s="1"/>
      <c r="D6" s="1"/>
      <c r="E6" s="3"/>
      <c r="F6" s="2">
        <f>SUM(F3:F5)</f>
        <v>85136.960000000006</v>
      </c>
      <c r="H6" s="1"/>
      <c r="I6" s="15" t="s">
        <v>25</v>
      </c>
      <c r="J6" s="15"/>
      <c r="K6" s="15"/>
      <c r="L6" s="16"/>
      <c r="M6" s="15">
        <v>0</v>
      </c>
      <c r="N6" s="30"/>
      <c r="O6" s="1"/>
      <c r="P6" s="13" t="s">
        <v>25</v>
      </c>
      <c r="Q6" s="10"/>
      <c r="R6" s="10"/>
      <c r="S6" s="11"/>
      <c r="T6" s="10">
        <v>4500</v>
      </c>
      <c r="V6" s="1"/>
      <c r="W6" s="13" t="s">
        <v>25</v>
      </c>
      <c r="X6" s="10"/>
      <c r="Y6" s="10"/>
      <c r="Z6" s="11"/>
      <c r="AA6" s="10">
        <v>5030</v>
      </c>
      <c r="AC6" s="1"/>
      <c r="AD6" s="14"/>
      <c r="AE6" s="15"/>
      <c r="AF6" s="15"/>
      <c r="AG6" s="16"/>
      <c r="AH6" s="17">
        <f>SUM(AH3:AH5)</f>
        <v>89304.7</v>
      </c>
      <c r="AK6" s="1"/>
      <c r="AL6" s="14"/>
      <c r="AM6" s="15"/>
      <c r="AN6" s="15"/>
      <c r="AO6" s="16"/>
      <c r="AP6" s="17">
        <f>SUM(AP3:AP5)</f>
        <v>27476.879999999997</v>
      </c>
      <c r="AR6" s="1"/>
      <c r="AS6" s="14"/>
      <c r="AT6" s="15"/>
      <c r="AU6" s="15"/>
      <c r="AV6" s="16"/>
      <c r="AW6" s="17">
        <f>SUM(AW3:AW5)</f>
        <v>11951.25</v>
      </c>
      <c r="AY6" s="1"/>
      <c r="AZ6" s="14"/>
      <c r="BA6" s="15"/>
      <c r="BB6" s="15"/>
      <c r="BC6" s="16"/>
      <c r="BD6" s="17">
        <f>SUM(BD3:BD5)</f>
        <v>39538.269999999997</v>
      </c>
      <c r="BF6" s="39" t="s">
        <v>49</v>
      </c>
      <c r="BG6" s="38">
        <v>91740</v>
      </c>
      <c r="BI6" s="39" t="s">
        <v>49</v>
      </c>
      <c r="BJ6" s="38">
        <v>83520</v>
      </c>
    </row>
    <row r="7" spans="1:62" s="4" customFormat="1" x14ac:dyDescent="0.2">
      <c r="A7" s="1"/>
      <c r="B7" s="7" t="s">
        <v>26</v>
      </c>
      <c r="C7" s="1"/>
      <c r="D7" s="1"/>
      <c r="E7" s="3"/>
      <c r="F7" s="2"/>
      <c r="H7" s="1"/>
      <c r="I7" s="7" t="s">
        <v>27</v>
      </c>
      <c r="J7" s="1"/>
      <c r="K7" s="1"/>
      <c r="L7" s="3"/>
      <c r="M7" s="1"/>
      <c r="N7" s="5"/>
      <c r="O7" s="1"/>
      <c r="P7" s="8" t="s">
        <v>28</v>
      </c>
      <c r="Q7" s="1"/>
      <c r="R7" s="1"/>
      <c r="S7" s="3"/>
      <c r="T7" s="1"/>
      <c r="V7" s="1"/>
      <c r="W7" s="13"/>
      <c r="X7" s="10"/>
      <c r="Y7" s="10"/>
      <c r="Z7" s="11"/>
      <c r="AA7" s="10">
        <f>SUM(AA3:AA6)</f>
        <v>101668.35</v>
      </c>
      <c r="AC7" s="1"/>
      <c r="AD7" s="8" t="s">
        <v>29</v>
      </c>
      <c r="AE7" s="1"/>
      <c r="AF7" s="1"/>
      <c r="AG7" s="3"/>
      <c r="AH7" s="1"/>
      <c r="AK7" s="1"/>
      <c r="AL7" s="14"/>
      <c r="AM7" s="15"/>
      <c r="AN7" s="15"/>
      <c r="AO7" s="16"/>
      <c r="AP7" s="15"/>
      <c r="AR7" s="1"/>
      <c r="AS7" s="14"/>
      <c r="AT7" s="15"/>
      <c r="AU7" s="15"/>
      <c r="AV7" s="16"/>
      <c r="AW7" s="15"/>
      <c r="AY7" s="1"/>
      <c r="AZ7" s="14"/>
      <c r="BA7" s="15"/>
      <c r="BB7" s="15"/>
      <c r="BC7" s="16"/>
      <c r="BD7" s="15"/>
      <c r="BF7" s="39" t="s">
        <v>50</v>
      </c>
      <c r="BG7" s="38">
        <v>9500</v>
      </c>
      <c r="BI7" s="39" t="s">
        <v>58</v>
      </c>
      <c r="BJ7" s="38">
        <v>0</v>
      </c>
    </row>
    <row r="8" spans="1:62" s="4" customFormat="1" ht="15.75" thickBot="1" x14ac:dyDescent="0.25">
      <c r="A8" s="1"/>
      <c r="B8" s="1" t="s">
        <v>30</v>
      </c>
      <c r="C8" s="1"/>
      <c r="D8" s="1"/>
      <c r="E8" s="3"/>
      <c r="F8" s="1"/>
      <c r="H8" s="1"/>
      <c r="I8" s="1" t="s">
        <v>30</v>
      </c>
      <c r="J8" s="1"/>
      <c r="K8" s="1"/>
      <c r="L8" s="3"/>
      <c r="M8" s="1"/>
      <c r="N8" s="5"/>
      <c r="O8" s="1"/>
      <c r="P8" s="9" t="s">
        <v>30</v>
      </c>
      <c r="Q8" s="1"/>
      <c r="R8" s="1"/>
      <c r="S8" s="3"/>
      <c r="T8" s="1"/>
      <c r="V8" s="1"/>
      <c r="W8" s="8" t="s">
        <v>29</v>
      </c>
      <c r="X8" s="1"/>
      <c r="Y8" s="1"/>
      <c r="Z8" s="3"/>
      <c r="AA8" s="1"/>
      <c r="AC8" s="1"/>
      <c r="AD8" s="9" t="s">
        <v>30</v>
      </c>
      <c r="AE8" s="1"/>
      <c r="AF8" s="1"/>
      <c r="AG8" s="3"/>
      <c r="AH8" s="1"/>
      <c r="AK8" s="1"/>
      <c r="AL8" s="8" t="s">
        <v>29</v>
      </c>
      <c r="AM8" s="1"/>
      <c r="AN8" s="1"/>
      <c r="AO8" s="3"/>
      <c r="AP8" s="18">
        <f>AP10+++AP11+AP12+AP14</f>
        <v>15525.630000000001</v>
      </c>
      <c r="AR8" s="1"/>
      <c r="AS8" s="8" t="s">
        <v>29</v>
      </c>
      <c r="AT8" s="1"/>
      <c r="AU8" s="1"/>
      <c r="AV8" s="3"/>
      <c r="AW8" s="18">
        <f>AW10+AW11+AW12+AW13</f>
        <v>10300.98</v>
      </c>
      <c r="AY8" s="1"/>
      <c r="AZ8" s="8" t="s">
        <v>29</v>
      </c>
      <c r="BA8" s="1"/>
      <c r="BB8" s="1"/>
      <c r="BC8" s="3"/>
      <c r="BD8" s="18">
        <f>BD6-BD17</f>
        <v>14252.889999999996</v>
      </c>
      <c r="BF8" s="40" t="s">
        <v>51</v>
      </c>
      <c r="BG8" s="41">
        <f>SUM(BG5:BG7)</f>
        <v>126525.38</v>
      </c>
      <c r="BI8" s="40" t="s">
        <v>51</v>
      </c>
      <c r="BJ8" s="41">
        <f>BJ3+BJ6+BJ7</f>
        <v>91019.48</v>
      </c>
    </row>
    <row r="9" spans="1:62" s="4" customFormat="1" ht="15.75" thickBot="1" x14ac:dyDescent="0.25">
      <c r="A9" s="1"/>
      <c r="B9" s="1" t="s">
        <v>31</v>
      </c>
      <c r="C9" s="1"/>
      <c r="D9" s="1"/>
      <c r="E9" s="3"/>
      <c r="F9" s="1">
        <v>50285</v>
      </c>
      <c r="H9" s="1"/>
      <c r="I9" s="1" t="s">
        <v>31</v>
      </c>
      <c r="J9" s="1"/>
      <c r="K9" s="1"/>
      <c r="L9" s="3"/>
      <c r="M9" s="1">
        <v>56834</v>
      </c>
      <c r="N9" s="5"/>
      <c r="O9" s="1"/>
      <c r="P9" s="9" t="s">
        <v>31</v>
      </c>
      <c r="Q9" s="1"/>
      <c r="R9" s="1"/>
      <c r="S9" s="3"/>
      <c r="T9" s="1">
        <v>48135</v>
      </c>
      <c r="V9" s="1"/>
      <c r="W9" s="9" t="s">
        <v>30</v>
      </c>
      <c r="X9" s="1"/>
      <c r="Y9" s="1"/>
      <c r="Z9" s="3"/>
      <c r="AA9" s="1"/>
      <c r="AC9" s="1"/>
      <c r="AD9" s="9" t="s">
        <v>31</v>
      </c>
      <c r="AE9" s="1"/>
      <c r="AF9" s="1"/>
      <c r="AG9" s="3"/>
      <c r="AH9" s="1">
        <v>47535</v>
      </c>
      <c r="AK9" s="1"/>
      <c r="AL9" s="9" t="s">
        <v>30</v>
      </c>
      <c r="AM9" s="1"/>
      <c r="AN9" s="1"/>
      <c r="AO9" s="3"/>
      <c r="AP9" s="1"/>
      <c r="AR9" s="1"/>
      <c r="AS9" s="9" t="s">
        <v>30</v>
      </c>
      <c r="AT9" s="1"/>
      <c r="AU9" s="1"/>
      <c r="AV9" s="3"/>
      <c r="AW9" s="1"/>
      <c r="AY9" s="1"/>
      <c r="AZ9" s="9" t="s">
        <v>30</v>
      </c>
      <c r="BA9" s="1"/>
      <c r="BB9" s="1"/>
      <c r="BC9" s="3"/>
      <c r="BD9" s="1"/>
      <c r="BF9" s="42"/>
      <c r="BG9" s="42"/>
      <c r="BI9" s="42"/>
      <c r="BJ9" s="42"/>
    </row>
    <row r="10" spans="1:62" s="4" customFormat="1" x14ac:dyDescent="0.2">
      <c r="A10" s="1"/>
      <c r="B10" s="1" t="s">
        <v>32</v>
      </c>
      <c r="C10" s="1"/>
      <c r="D10" s="1"/>
      <c r="E10" s="3"/>
      <c r="F10" s="1">
        <v>11063</v>
      </c>
      <c r="H10" s="1"/>
      <c r="I10" s="1" t="s">
        <v>32</v>
      </c>
      <c r="J10" s="1"/>
      <c r="K10" s="1"/>
      <c r="L10" s="3"/>
      <c r="M10" s="1">
        <v>12503.48</v>
      </c>
      <c r="N10" s="5"/>
      <c r="O10" s="1"/>
      <c r="P10" s="9" t="s">
        <v>32</v>
      </c>
      <c r="Q10" s="1"/>
      <c r="R10" s="1"/>
      <c r="S10" s="3"/>
      <c r="T10" s="1">
        <v>10590</v>
      </c>
      <c r="V10" s="1"/>
      <c r="W10" s="9" t="s">
        <v>31</v>
      </c>
      <c r="X10" s="1"/>
      <c r="Y10" s="1"/>
      <c r="Z10" s="3"/>
      <c r="AA10" s="1">
        <v>52950</v>
      </c>
      <c r="AC10" s="1"/>
      <c r="AD10" s="9" t="s">
        <v>32</v>
      </c>
      <c r="AE10" s="1"/>
      <c r="AF10" s="1"/>
      <c r="AG10" s="3"/>
      <c r="AH10" s="1">
        <v>10457.700000000001</v>
      </c>
      <c r="AK10" s="1"/>
      <c r="AL10" s="9" t="s">
        <v>31</v>
      </c>
      <c r="AM10" s="1"/>
      <c r="AN10" s="1"/>
      <c r="AO10" s="3"/>
      <c r="AP10" s="1">
        <v>8122.3</v>
      </c>
      <c r="AR10" s="1"/>
      <c r="AS10" s="9" t="s">
        <v>31</v>
      </c>
      <c r="AT10" s="1"/>
      <c r="AU10" s="1"/>
      <c r="AV10" s="3"/>
      <c r="AW10" s="1">
        <v>4001</v>
      </c>
      <c r="AY10" s="1"/>
      <c r="AZ10" s="9" t="s">
        <v>31</v>
      </c>
      <c r="BA10" s="1"/>
      <c r="BB10" s="1"/>
      <c r="BC10" s="3"/>
      <c r="BD10" s="1">
        <v>4001</v>
      </c>
      <c r="BF10" s="35" t="s">
        <v>52</v>
      </c>
      <c r="BG10" s="43">
        <f>BG16</f>
        <v>119025.90000000001</v>
      </c>
      <c r="BI10" s="35" t="s">
        <v>52</v>
      </c>
      <c r="BJ10" s="43">
        <f>BJ16</f>
        <v>87081.97</v>
      </c>
    </row>
    <row r="11" spans="1:62" s="4" customFormat="1" x14ac:dyDescent="0.2">
      <c r="A11" s="1"/>
      <c r="B11" s="1" t="s">
        <v>33</v>
      </c>
      <c r="C11" s="1"/>
      <c r="D11" s="1"/>
      <c r="E11" s="3"/>
      <c r="F11" s="1">
        <v>2808.77</v>
      </c>
      <c r="H11" s="1"/>
      <c r="I11" s="1" t="s">
        <v>33</v>
      </c>
      <c r="J11" s="1"/>
      <c r="K11" s="1"/>
      <c r="L11" s="3"/>
      <c r="M11" s="1">
        <v>7657.11</v>
      </c>
      <c r="N11" s="5"/>
      <c r="O11" s="1"/>
      <c r="P11" s="9" t="s">
        <v>33</v>
      </c>
      <c r="Q11" s="1"/>
      <c r="R11" s="1"/>
      <c r="S11" s="3"/>
      <c r="T11" s="1">
        <f>T76</f>
        <v>0</v>
      </c>
      <c r="V11" s="1"/>
      <c r="W11" s="9" t="s">
        <v>32</v>
      </c>
      <c r="X11" s="1"/>
      <c r="Y11" s="1"/>
      <c r="Z11" s="3"/>
      <c r="AA11" s="1">
        <v>11649</v>
      </c>
      <c r="AC11" s="1"/>
      <c r="AD11" s="9" t="s">
        <v>34</v>
      </c>
      <c r="AE11" s="1"/>
      <c r="AF11" s="1"/>
      <c r="AG11" s="3"/>
      <c r="AH11" s="18">
        <v>13303.01</v>
      </c>
      <c r="AK11" s="1"/>
      <c r="AL11" s="9" t="s">
        <v>32</v>
      </c>
      <c r="AM11" s="1"/>
      <c r="AN11" s="1"/>
      <c r="AO11" s="3"/>
      <c r="AP11" s="1">
        <v>3049.42</v>
      </c>
      <c r="AR11" s="1"/>
      <c r="AS11" s="9" t="s">
        <v>32</v>
      </c>
      <c r="AT11" s="1"/>
      <c r="AU11" s="1"/>
      <c r="AV11" s="3"/>
      <c r="AW11" s="1">
        <f>AW10/100*22</f>
        <v>880.21999999999991</v>
      </c>
      <c r="AY11" s="1"/>
      <c r="AZ11" s="9" t="s">
        <v>32</v>
      </c>
      <c r="BA11" s="1"/>
      <c r="BB11" s="1"/>
      <c r="BC11" s="3"/>
      <c r="BD11" s="1">
        <f>BD10/100*22</f>
        <v>880.21999999999991</v>
      </c>
      <c r="BF11" s="37" t="s">
        <v>30</v>
      </c>
      <c r="BG11" s="38"/>
      <c r="BI11" s="37" t="s">
        <v>30</v>
      </c>
      <c r="BJ11" s="38"/>
    </row>
    <row r="12" spans="1:62" s="4" customFormat="1" x14ac:dyDescent="0.2">
      <c r="A12" s="1"/>
      <c r="B12" s="1" t="s">
        <v>35</v>
      </c>
      <c r="C12" s="1"/>
      <c r="D12" s="1"/>
      <c r="E12" s="3"/>
      <c r="F12" s="1">
        <v>132</v>
      </c>
      <c r="H12" s="1"/>
      <c r="I12" s="1" t="s">
        <v>35</v>
      </c>
      <c r="J12" s="1"/>
      <c r="K12" s="1"/>
      <c r="L12" s="3"/>
      <c r="M12" s="1">
        <v>199</v>
      </c>
      <c r="N12" s="5"/>
      <c r="O12" s="1"/>
      <c r="P12" s="9" t="s">
        <v>35</v>
      </c>
      <c r="Q12" s="1"/>
      <c r="R12" s="1"/>
      <c r="S12" s="3"/>
      <c r="T12" s="1">
        <v>126</v>
      </c>
      <c r="V12" s="1"/>
      <c r="W12" s="9" t="s">
        <v>34</v>
      </c>
      <c r="X12" s="1"/>
      <c r="Y12" s="1"/>
      <c r="Z12" s="3"/>
      <c r="AA12" s="18">
        <f>AA52</f>
        <v>0</v>
      </c>
      <c r="AC12" s="1"/>
      <c r="AD12" s="9" t="s">
        <v>35</v>
      </c>
      <c r="AE12" s="1"/>
      <c r="AF12" s="1"/>
      <c r="AG12" s="3"/>
      <c r="AH12" s="1">
        <v>155</v>
      </c>
      <c r="AK12" s="1"/>
      <c r="AL12" s="9" t="s">
        <v>36</v>
      </c>
      <c r="AM12" s="1"/>
      <c r="AN12" s="1"/>
      <c r="AO12" s="3"/>
      <c r="AP12" s="18">
        <v>4220.91</v>
      </c>
      <c r="AR12" s="1"/>
      <c r="AS12" s="9" t="s">
        <v>36</v>
      </c>
      <c r="AT12" s="1"/>
      <c r="AU12" s="1"/>
      <c r="AV12" s="3"/>
      <c r="AW12" s="19">
        <v>419.77</v>
      </c>
      <c r="AY12" s="1"/>
      <c r="AZ12" s="9" t="s">
        <v>36</v>
      </c>
      <c r="BA12" s="1"/>
      <c r="BB12" s="1"/>
      <c r="BC12" s="3"/>
      <c r="BD12" s="19">
        <f>BD8-BD10-BD11-BD14-126</f>
        <v>8920.6699999999964</v>
      </c>
      <c r="BF12" s="37" t="s">
        <v>53</v>
      </c>
      <c r="BG12" s="38">
        <v>59341</v>
      </c>
      <c r="BI12" s="37" t="s">
        <v>59</v>
      </c>
      <c r="BJ12" s="38">
        <v>62901</v>
      </c>
    </row>
    <row r="13" spans="1:62" s="4" customFormat="1" x14ac:dyDescent="0.2">
      <c r="A13" s="1"/>
      <c r="B13" s="10" t="s">
        <v>37</v>
      </c>
      <c r="C13" s="10"/>
      <c r="D13" s="10"/>
      <c r="E13" s="11"/>
      <c r="F13" s="10">
        <v>5830</v>
      </c>
      <c r="H13" s="1"/>
      <c r="I13" s="10" t="s">
        <v>38</v>
      </c>
      <c r="J13" s="10"/>
      <c r="K13" s="10"/>
      <c r="L13" s="11"/>
      <c r="M13" s="10">
        <v>3700</v>
      </c>
      <c r="N13" s="12"/>
      <c r="O13" s="1"/>
      <c r="P13" s="9"/>
      <c r="Q13" s="1"/>
      <c r="R13" s="1"/>
      <c r="S13" s="3"/>
      <c r="T13" s="1"/>
      <c r="V13" s="1"/>
      <c r="W13" s="9" t="s">
        <v>35</v>
      </c>
      <c r="X13" s="1"/>
      <c r="Y13" s="1"/>
      <c r="Z13" s="3"/>
      <c r="AA13" s="1">
        <v>166.2</v>
      </c>
      <c r="AC13" s="1"/>
      <c r="AD13" s="9"/>
      <c r="AE13" s="1"/>
      <c r="AF13" s="1"/>
      <c r="AG13" s="3"/>
      <c r="AH13" s="17">
        <f>SUM(AH9:AH12)</f>
        <v>71450.709999999992</v>
      </c>
      <c r="AK13" s="1"/>
      <c r="AL13" s="9" t="s">
        <v>39</v>
      </c>
      <c r="AM13" s="1"/>
      <c r="AN13" s="1"/>
      <c r="AO13" s="3"/>
      <c r="AP13" s="1">
        <v>1800</v>
      </c>
      <c r="AR13" s="1"/>
      <c r="AS13" s="20" t="s">
        <v>40</v>
      </c>
      <c r="AT13" s="21"/>
      <c r="AU13" s="21"/>
      <c r="AV13" s="22"/>
      <c r="AW13" s="21">
        <v>4999.99</v>
      </c>
      <c r="AY13" s="1"/>
      <c r="AZ13" s="9" t="s">
        <v>35</v>
      </c>
      <c r="BA13" s="1"/>
      <c r="BB13" s="1"/>
      <c r="BC13" s="3"/>
      <c r="BD13" s="1">
        <v>126</v>
      </c>
      <c r="BF13" s="37" t="s">
        <v>32</v>
      </c>
      <c r="BG13" s="38">
        <v>13055.02</v>
      </c>
      <c r="BI13" s="37" t="s">
        <v>32</v>
      </c>
      <c r="BJ13" s="38">
        <v>13838.22</v>
      </c>
    </row>
    <row r="14" spans="1:62" s="4" customFormat="1" x14ac:dyDescent="0.2">
      <c r="A14" s="1"/>
      <c r="B14" s="1" t="s">
        <v>41</v>
      </c>
      <c r="C14" s="1"/>
      <c r="D14" s="1"/>
      <c r="E14" s="3"/>
      <c r="F14" s="1">
        <v>12678.8</v>
      </c>
      <c r="H14" s="1"/>
      <c r="I14" s="1" t="s">
        <v>41</v>
      </c>
      <c r="J14" s="1"/>
      <c r="K14" s="1"/>
      <c r="L14" s="3"/>
      <c r="M14" s="1">
        <v>2913.91</v>
      </c>
      <c r="N14" s="5"/>
      <c r="O14" s="1"/>
      <c r="P14" s="9" t="s">
        <v>41</v>
      </c>
      <c r="Q14" s="1"/>
      <c r="R14" s="1"/>
      <c r="S14" s="3"/>
      <c r="T14" s="1">
        <v>15766.75</v>
      </c>
      <c r="V14" s="1"/>
      <c r="W14" s="9"/>
      <c r="X14" s="1"/>
      <c r="Y14" s="1"/>
      <c r="Z14" s="3"/>
      <c r="AA14" s="1"/>
      <c r="AC14" s="1"/>
      <c r="AD14" s="8" t="s">
        <v>42</v>
      </c>
      <c r="AE14" s="1"/>
      <c r="AF14" s="1"/>
      <c r="AG14" s="3"/>
      <c r="AH14" s="1">
        <f>AH6-AH13</f>
        <v>17853.990000000005</v>
      </c>
      <c r="AK14" s="1"/>
      <c r="AL14" s="9" t="s">
        <v>35</v>
      </c>
      <c r="AM14" s="1"/>
      <c r="AN14" s="1"/>
      <c r="AO14" s="3"/>
      <c r="AP14" s="1">
        <v>133</v>
      </c>
      <c r="AR14" s="1"/>
      <c r="AS14" s="9" t="s">
        <v>35</v>
      </c>
      <c r="AT14" s="1"/>
      <c r="AU14" s="1"/>
      <c r="AV14" s="3"/>
      <c r="AW14" s="1">
        <v>112</v>
      </c>
      <c r="AY14" s="1"/>
      <c r="AZ14" s="9" t="s">
        <v>43</v>
      </c>
      <c r="BA14" s="1"/>
      <c r="BB14" s="1"/>
      <c r="BC14" s="3"/>
      <c r="BD14" s="1">
        <v>325</v>
      </c>
      <c r="BF14" s="37" t="s">
        <v>54</v>
      </c>
      <c r="BG14" s="44">
        <f>BG8-BG18-BG12-BG13-133</f>
        <v>46496.880000000005</v>
      </c>
      <c r="BI14" s="37" t="s">
        <v>54</v>
      </c>
      <c r="BJ14" s="44">
        <f>BJ8-BJ18-BJ12-BJ13-132.43</f>
        <v>10210.320000000002</v>
      </c>
    </row>
    <row r="15" spans="1:62" s="4" customFormat="1" x14ac:dyDescent="0.2">
      <c r="A15" s="1"/>
      <c r="B15" s="1"/>
      <c r="C15" s="1"/>
      <c r="D15" s="1"/>
      <c r="E15" s="3"/>
      <c r="F15" s="1">
        <f>F4+F5-F9-F10-F11-F12-F13-F17</f>
        <v>12678.800000000007</v>
      </c>
      <c r="H15" s="1"/>
      <c r="I15" s="1"/>
      <c r="J15" s="1"/>
      <c r="K15" s="1"/>
      <c r="L15" s="3"/>
      <c r="M15" s="1">
        <f>M4+M5-M9-M10-M11-M12-M13-M17-M18</f>
        <v>2913.9100000000003</v>
      </c>
      <c r="N15" s="5"/>
      <c r="O15" s="1"/>
      <c r="P15" s="9"/>
      <c r="Q15" s="1"/>
      <c r="R15" s="1"/>
      <c r="S15" s="3"/>
      <c r="T15" s="1">
        <f>T3+T4+T5+T6-T9-T10-T11-T12-T17</f>
        <v>24962.54</v>
      </c>
      <c r="V15" s="1"/>
      <c r="W15" s="9" t="s">
        <v>41</v>
      </c>
      <c r="X15" s="1"/>
      <c r="Y15" s="1"/>
      <c r="Z15" s="3"/>
      <c r="AA15" s="1">
        <f>T19</f>
        <v>0</v>
      </c>
      <c r="AC15" s="1"/>
      <c r="AD15" s="9" t="s">
        <v>44</v>
      </c>
      <c r="AE15" s="1"/>
      <c r="AF15" s="1"/>
      <c r="AG15" s="3"/>
      <c r="AH15" s="1">
        <v>17660.009999999998</v>
      </c>
      <c r="AK15" s="1"/>
      <c r="AL15" s="9"/>
      <c r="AM15" s="1"/>
      <c r="AN15" s="1"/>
      <c r="AO15" s="3"/>
      <c r="AP15" s="23">
        <f>AP8</f>
        <v>15525.630000000001</v>
      </c>
      <c r="AR15" s="1"/>
      <c r="AS15" s="9"/>
      <c r="AT15" s="1"/>
      <c r="AU15" s="1"/>
      <c r="AV15" s="3"/>
      <c r="AW15" s="17">
        <f>SUM(AW10:AW14)</f>
        <v>10412.98</v>
      </c>
      <c r="AY15" s="1"/>
      <c r="AZ15" s="9"/>
      <c r="BA15" s="1"/>
      <c r="BB15" s="1"/>
      <c r="BC15" s="3"/>
      <c r="BD15" s="23">
        <f>SUM(BD10:BD14)</f>
        <v>14252.889999999996</v>
      </c>
      <c r="BF15" s="37" t="s">
        <v>35</v>
      </c>
      <c r="BG15" s="38">
        <v>133</v>
      </c>
      <c r="BI15" s="37" t="s">
        <v>35</v>
      </c>
      <c r="BJ15" s="38">
        <v>132.43</v>
      </c>
    </row>
    <row r="16" spans="1:62" s="4" customFormat="1" ht="15.75" thickBot="1" x14ac:dyDescent="0.25">
      <c r="A16" s="1"/>
      <c r="B16" s="7" t="s">
        <v>42</v>
      </c>
      <c r="C16" s="1"/>
      <c r="D16" s="1"/>
      <c r="E16" s="3"/>
      <c r="F16" s="1"/>
      <c r="H16" s="1"/>
      <c r="I16" s="7" t="s">
        <v>42</v>
      </c>
      <c r="J16" s="1"/>
      <c r="K16" s="1"/>
      <c r="L16" s="3"/>
      <c r="M16" s="1"/>
      <c r="N16" s="5"/>
      <c r="O16" s="1"/>
      <c r="P16" s="8" t="s">
        <v>42</v>
      </c>
      <c r="Q16" s="1"/>
      <c r="R16" s="1"/>
      <c r="S16" s="3"/>
      <c r="T16" s="1"/>
      <c r="V16" s="1"/>
      <c r="W16" s="9"/>
      <c r="X16" s="1"/>
      <c r="Y16" s="1"/>
      <c r="Z16" s="3"/>
      <c r="AA16" s="1">
        <f>SUM(AA10:AA15)</f>
        <v>64765.2</v>
      </c>
      <c r="AC16" s="1"/>
      <c r="AD16" s="9" t="s">
        <v>16</v>
      </c>
      <c r="AE16" s="1"/>
      <c r="AF16" s="1"/>
      <c r="AG16" s="3"/>
      <c r="AH16" s="1">
        <v>193.98</v>
      </c>
      <c r="AK16" s="1"/>
      <c r="AL16" s="8" t="s">
        <v>45</v>
      </c>
      <c r="AM16" s="1"/>
      <c r="AN16" s="1"/>
      <c r="AO16" s="3"/>
      <c r="AP16" s="1">
        <f>AP6-AP15</f>
        <v>11951.249999999996</v>
      </c>
      <c r="AR16" s="1"/>
      <c r="AS16" s="8" t="s">
        <v>42</v>
      </c>
      <c r="AT16" s="1"/>
      <c r="AU16" s="1"/>
      <c r="AV16" s="3"/>
      <c r="AW16" s="1">
        <f>AW6-AW15</f>
        <v>1538.2700000000004</v>
      </c>
      <c r="AY16" s="1"/>
      <c r="AZ16" s="8" t="s">
        <v>42</v>
      </c>
      <c r="BA16" s="1"/>
      <c r="BB16" s="1"/>
      <c r="BC16" s="3"/>
      <c r="BD16" s="18"/>
      <c r="BF16" s="40"/>
      <c r="BG16" s="41">
        <f>SUM(BG12:BG15)</f>
        <v>119025.90000000001</v>
      </c>
      <c r="BI16" s="40"/>
      <c r="BJ16" s="41">
        <f>SUM(BJ12:BJ15)</f>
        <v>87081.97</v>
      </c>
    </row>
    <row r="17" spans="1:62" s="4" customFormat="1" ht="16.5" thickBot="1" x14ac:dyDescent="0.3">
      <c r="A17" s="1"/>
      <c r="B17" s="1" t="s">
        <v>44</v>
      </c>
      <c r="C17" s="1"/>
      <c r="D17" s="1"/>
      <c r="E17" s="3"/>
      <c r="F17" s="1">
        <v>2339.39</v>
      </c>
      <c r="H17" s="1"/>
      <c r="I17" s="1" t="s">
        <v>44</v>
      </c>
      <c r="J17" s="1"/>
      <c r="K17" s="1"/>
      <c r="L17" s="3"/>
      <c r="M17" s="1">
        <v>19.95</v>
      </c>
      <c r="N17" s="5"/>
      <c r="O17" s="1"/>
      <c r="P17" s="9" t="s">
        <v>44</v>
      </c>
      <c r="Q17" s="1"/>
      <c r="R17" s="1"/>
      <c r="S17" s="3"/>
      <c r="T17" s="1">
        <v>9828.35</v>
      </c>
      <c r="V17" s="1"/>
      <c r="W17" s="8" t="s">
        <v>42</v>
      </c>
      <c r="X17" s="1"/>
      <c r="Y17" s="1"/>
      <c r="Z17" s="3"/>
      <c r="AA17" s="1"/>
      <c r="AC17" s="24"/>
      <c r="AD17" s="24"/>
      <c r="AE17" s="24"/>
      <c r="AF17" s="24"/>
      <c r="AG17" s="24"/>
      <c r="AH17" s="24"/>
      <c r="AK17" s="1"/>
      <c r="AL17" s="9" t="s">
        <v>44</v>
      </c>
      <c r="AM17" s="1"/>
      <c r="AN17" s="1"/>
      <c r="AO17" s="3"/>
      <c r="AP17" s="1">
        <v>11951.25</v>
      </c>
      <c r="AR17" s="1"/>
      <c r="AS17" s="9" t="s">
        <v>44</v>
      </c>
      <c r="AT17" s="1"/>
      <c r="AU17" s="1"/>
      <c r="AV17" s="3"/>
      <c r="AW17" s="1">
        <v>1538.27</v>
      </c>
      <c r="AY17" s="1"/>
      <c r="AZ17" s="9" t="s">
        <v>44</v>
      </c>
      <c r="BA17" s="1"/>
      <c r="BB17" s="1"/>
      <c r="BC17" s="3"/>
      <c r="BD17" s="1">
        <v>25285.38</v>
      </c>
      <c r="BF17" s="45"/>
      <c r="BG17" s="46"/>
      <c r="BI17" s="45"/>
      <c r="BJ17" s="46"/>
    </row>
    <row r="18" spans="1:62" s="4" customFormat="1" ht="15.75" x14ac:dyDescent="0.25">
      <c r="A18" s="1"/>
      <c r="B18" s="1" t="s">
        <v>16</v>
      </c>
      <c r="C18" s="1"/>
      <c r="D18" s="1"/>
      <c r="E18" s="3"/>
      <c r="F18" s="1">
        <v>0</v>
      </c>
      <c r="H18" s="1"/>
      <c r="I18" s="1" t="s">
        <v>16</v>
      </c>
      <c r="J18" s="1"/>
      <c r="K18" s="1"/>
      <c r="L18" s="3"/>
      <c r="M18" s="1">
        <v>121.94</v>
      </c>
      <c r="N18" s="5"/>
      <c r="O18" s="1"/>
      <c r="P18" s="9" t="s">
        <v>16</v>
      </c>
      <c r="Q18" s="1"/>
      <c r="R18" s="1"/>
      <c r="S18" s="3"/>
      <c r="T18" s="1">
        <v>0</v>
      </c>
      <c r="V18" s="1"/>
      <c r="W18" s="9" t="s">
        <v>44</v>
      </c>
      <c r="X18" s="1"/>
      <c r="Y18" s="1"/>
      <c r="Z18" s="3"/>
      <c r="AA18" s="1">
        <v>14795.27</v>
      </c>
      <c r="AC18"/>
      <c r="AD18"/>
      <c r="AE18"/>
      <c r="AF18"/>
      <c r="AG18"/>
      <c r="AH18"/>
      <c r="AK18" s="1"/>
      <c r="AL18" s="9" t="s">
        <v>16</v>
      </c>
      <c r="AM18" s="1"/>
      <c r="AN18" s="1"/>
      <c r="AO18" s="3"/>
      <c r="AP18" s="1">
        <v>0</v>
      </c>
      <c r="AR18" s="1"/>
      <c r="AS18" s="9" t="s">
        <v>16</v>
      </c>
      <c r="AT18" s="1"/>
      <c r="AU18" s="1"/>
      <c r="AV18" s="3"/>
      <c r="AW18" s="1">
        <v>0</v>
      </c>
      <c r="AY18" s="1"/>
      <c r="AZ18" s="9" t="s">
        <v>16</v>
      </c>
      <c r="BA18" s="1"/>
      <c r="BB18" s="1"/>
      <c r="BC18" s="3"/>
      <c r="BD18" s="1">
        <v>0</v>
      </c>
      <c r="BF18" s="35" t="s">
        <v>42</v>
      </c>
      <c r="BG18" s="47">
        <f>BG19+BG20</f>
        <v>7499.48</v>
      </c>
      <c r="BI18" s="35" t="s">
        <v>42</v>
      </c>
      <c r="BJ18" s="47">
        <f>BJ19+BJ20</f>
        <v>3937.51</v>
      </c>
    </row>
    <row r="19" spans="1:62" s="4" customFormat="1" ht="15.75" x14ac:dyDescent="0.25">
      <c r="A19" s="1"/>
      <c r="B19" s="1" t="s">
        <v>46</v>
      </c>
      <c r="C19" s="1"/>
      <c r="D19" s="1"/>
      <c r="E19" s="3"/>
      <c r="F19" s="25"/>
      <c r="H19" s="1"/>
      <c r="I19" s="1"/>
      <c r="J19" s="1"/>
      <c r="K19" s="1"/>
      <c r="L19" s="3"/>
      <c r="M19" s="25"/>
      <c r="N19" s="26"/>
      <c r="O19" s="1"/>
      <c r="P19" s="9"/>
      <c r="Q19" s="1"/>
      <c r="R19" s="1"/>
      <c r="S19" s="1"/>
      <c r="T19" s="25"/>
      <c r="V19" s="1"/>
      <c r="W19" s="9" t="s">
        <v>16</v>
      </c>
      <c r="X19" s="1"/>
      <c r="Y19" s="1"/>
      <c r="Z19" s="3"/>
      <c r="AA19" s="1">
        <v>109.43</v>
      </c>
      <c r="AC19"/>
      <c r="AD19"/>
      <c r="AE19"/>
      <c r="AF19"/>
      <c r="AG19"/>
      <c r="AH19"/>
      <c r="AK19"/>
      <c r="AL19"/>
      <c r="AM19"/>
      <c r="AN19"/>
      <c r="AO19"/>
      <c r="AP19"/>
      <c r="AR19"/>
      <c r="AS19"/>
      <c r="AT19"/>
      <c r="AU19"/>
      <c r="AV19"/>
      <c r="AW19"/>
      <c r="AY19" s="27"/>
      <c r="AZ19" s="28"/>
      <c r="BA19" s="27"/>
      <c r="BB19" s="27"/>
      <c r="BC19" s="27"/>
      <c r="BD19" s="29"/>
      <c r="BF19" s="37" t="s">
        <v>44</v>
      </c>
      <c r="BG19" s="44">
        <v>7491.48</v>
      </c>
      <c r="BI19" s="37" t="s">
        <v>44</v>
      </c>
      <c r="BJ19" s="38">
        <v>3937.51</v>
      </c>
    </row>
    <row r="20" spans="1:62" ht="15.75" thickBot="1" x14ac:dyDescent="0.3">
      <c r="BF20" s="40" t="s">
        <v>16</v>
      </c>
      <c r="BG20" s="48">
        <v>8</v>
      </c>
      <c r="BI20" s="40" t="s">
        <v>16</v>
      </c>
      <c r="BJ20" s="48">
        <v>0</v>
      </c>
    </row>
    <row r="21" spans="1:62" x14ac:dyDescent="0.25">
      <c r="BF21" s="45"/>
      <c r="BG21" s="34"/>
      <c r="BI21" s="45"/>
      <c r="BJ21" s="34"/>
    </row>
    <row r="22" spans="1:62" x14ac:dyDescent="0.25">
      <c r="BF22" s="30"/>
      <c r="BG22" s="49"/>
    </row>
  </sheetData>
  <mergeCells count="2">
    <mergeCell ref="BF1:BG1"/>
    <mergeCell ref="BI1:B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E17" sqref="E17"/>
    </sheetView>
  </sheetViews>
  <sheetFormatPr defaultRowHeight="15" x14ac:dyDescent="0.25"/>
  <cols>
    <col min="2" max="2" width="44.85546875" customWidth="1"/>
  </cols>
  <sheetData>
    <row r="1" spans="1:2" x14ac:dyDescent="0.25">
      <c r="A1" s="50" t="s">
        <v>60</v>
      </c>
      <c r="B1" s="50" t="s">
        <v>61</v>
      </c>
    </row>
    <row r="2" spans="1:2" x14ac:dyDescent="0.25">
      <c r="A2" s="51" t="s">
        <v>62</v>
      </c>
      <c r="B2" s="52" t="s">
        <v>63</v>
      </c>
    </row>
    <row r="3" spans="1:2" x14ac:dyDescent="0.25">
      <c r="A3" s="51" t="s">
        <v>64</v>
      </c>
      <c r="B3" s="52" t="s">
        <v>65</v>
      </c>
    </row>
    <row r="4" spans="1:2" x14ac:dyDescent="0.25">
      <c r="A4" s="51" t="s">
        <v>66</v>
      </c>
      <c r="B4" s="52" t="s">
        <v>67</v>
      </c>
    </row>
    <row r="5" spans="1:2" x14ac:dyDescent="0.25">
      <c r="A5" s="51" t="s">
        <v>68</v>
      </c>
      <c r="B5" s="52" t="s">
        <v>69</v>
      </c>
    </row>
    <row r="6" spans="1:2" x14ac:dyDescent="0.25">
      <c r="A6" s="51" t="s">
        <v>70</v>
      </c>
      <c r="B6" s="53" t="s">
        <v>71</v>
      </c>
    </row>
    <row r="7" spans="1:2" x14ac:dyDescent="0.25">
      <c r="A7" s="51" t="s">
        <v>72</v>
      </c>
      <c r="B7" s="54" t="s">
        <v>73</v>
      </c>
    </row>
    <row r="8" spans="1:2" x14ac:dyDescent="0.25">
      <c r="A8" s="51" t="s">
        <v>74</v>
      </c>
      <c r="B8" s="53" t="s">
        <v>75</v>
      </c>
    </row>
    <row r="9" spans="1:2" x14ac:dyDescent="0.25">
      <c r="A9" s="51" t="s">
        <v>76</v>
      </c>
      <c r="B9" s="53" t="s">
        <v>77</v>
      </c>
    </row>
    <row r="10" spans="1:2" x14ac:dyDescent="0.25">
      <c r="A10" s="51" t="s">
        <v>78</v>
      </c>
      <c r="B10" s="53" t="s">
        <v>79</v>
      </c>
    </row>
    <row r="11" spans="1:2" x14ac:dyDescent="0.25">
      <c r="A11" s="51" t="s">
        <v>80</v>
      </c>
      <c r="B11" s="53" t="s">
        <v>81</v>
      </c>
    </row>
    <row r="12" spans="1:2" x14ac:dyDescent="0.25">
      <c r="A12" s="51" t="s">
        <v>82</v>
      </c>
      <c r="B12" s="53" t="s">
        <v>83</v>
      </c>
    </row>
    <row r="13" spans="1:2" x14ac:dyDescent="0.25">
      <c r="A13" s="51" t="s">
        <v>84</v>
      </c>
      <c r="B13" s="53" t="s">
        <v>85</v>
      </c>
    </row>
    <row r="14" spans="1:2" x14ac:dyDescent="0.25">
      <c r="A14" s="51" t="s">
        <v>86</v>
      </c>
      <c r="B14" s="55" t="s">
        <v>87</v>
      </c>
    </row>
    <row r="15" spans="1:2" x14ac:dyDescent="0.25">
      <c r="A15" s="51" t="s">
        <v>88</v>
      </c>
      <c r="B15" s="55" t="s">
        <v>89</v>
      </c>
    </row>
    <row r="16" spans="1:2" x14ac:dyDescent="0.25">
      <c r="A16" s="51" t="s">
        <v>90</v>
      </c>
      <c r="B16" s="55" t="s">
        <v>91</v>
      </c>
    </row>
    <row r="17" spans="1:2" x14ac:dyDescent="0.25">
      <c r="A17" s="51" t="s">
        <v>92</v>
      </c>
      <c r="B17" s="55" t="s">
        <v>93</v>
      </c>
    </row>
    <row r="18" spans="1:2" x14ac:dyDescent="0.25">
      <c r="A18" s="51" t="s">
        <v>94</v>
      </c>
      <c r="B18" s="55" t="s">
        <v>95</v>
      </c>
    </row>
    <row r="19" spans="1:2" x14ac:dyDescent="0.25">
      <c r="A19" s="56"/>
      <c r="B19" s="57"/>
    </row>
    <row r="20" spans="1:2" x14ac:dyDescent="0.25">
      <c r="A20" s="58" t="s">
        <v>60</v>
      </c>
      <c r="B20" s="58" t="s">
        <v>96</v>
      </c>
    </row>
    <row r="21" spans="1:2" x14ac:dyDescent="0.25">
      <c r="A21" s="51" t="s">
        <v>62</v>
      </c>
      <c r="B21" s="52" t="s">
        <v>97</v>
      </c>
    </row>
    <row r="22" spans="1:2" x14ac:dyDescent="0.25">
      <c r="A22" s="51" t="s">
        <v>64</v>
      </c>
      <c r="B22" s="52" t="s">
        <v>98</v>
      </c>
    </row>
    <row r="23" spans="1:2" x14ac:dyDescent="0.25">
      <c r="A23" s="51" t="s">
        <v>66</v>
      </c>
      <c r="B23" s="52" t="s">
        <v>99</v>
      </c>
    </row>
    <row r="24" spans="1:2" x14ac:dyDescent="0.25">
      <c r="A24" s="51" t="s">
        <v>68</v>
      </c>
      <c r="B24" s="52" t="s">
        <v>100</v>
      </c>
    </row>
    <row r="25" spans="1:2" x14ac:dyDescent="0.25">
      <c r="A25" s="51" t="s">
        <v>70</v>
      </c>
      <c r="B25" s="53" t="s">
        <v>101</v>
      </c>
    </row>
    <row r="26" spans="1:2" x14ac:dyDescent="0.25">
      <c r="A26" s="51" t="s">
        <v>72</v>
      </c>
      <c r="B26" s="53" t="s">
        <v>102</v>
      </c>
    </row>
    <row r="27" spans="1:2" x14ac:dyDescent="0.25">
      <c r="A27" s="51" t="s">
        <v>74</v>
      </c>
      <c r="B27" s="53" t="s">
        <v>103</v>
      </c>
    </row>
    <row r="28" spans="1:2" x14ac:dyDescent="0.25">
      <c r="A28" s="51" t="s">
        <v>76</v>
      </c>
      <c r="B28" s="55" t="s">
        <v>104</v>
      </c>
    </row>
    <row r="29" spans="1:2" x14ac:dyDescent="0.25">
      <c r="A29" s="51" t="s">
        <v>78</v>
      </c>
      <c r="B29" s="53" t="s">
        <v>105</v>
      </c>
    </row>
    <row r="30" spans="1:2" x14ac:dyDescent="0.25">
      <c r="A30" s="51" t="s">
        <v>80</v>
      </c>
      <c r="B30" s="53" t="s">
        <v>106</v>
      </c>
    </row>
    <row r="31" spans="1:2" x14ac:dyDescent="0.25">
      <c r="A31" s="51" t="s">
        <v>82</v>
      </c>
      <c r="B31" s="53" t="s">
        <v>107</v>
      </c>
    </row>
    <row r="32" spans="1:2" x14ac:dyDescent="0.25">
      <c r="A32" s="51" t="s">
        <v>84</v>
      </c>
      <c r="B32" s="53" t="s">
        <v>108</v>
      </c>
    </row>
    <row r="33" spans="1:2" x14ac:dyDescent="0.25">
      <c r="A33" s="51" t="s">
        <v>86</v>
      </c>
      <c r="B33" s="55" t="s">
        <v>109</v>
      </c>
    </row>
    <row r="34" spans="1:2" x14ac:dyDescent="0.25">
      <c r="A34" s="51" t="s">
        <v>88</v>
      </c>
      <c r="B34" s="55" t="s">
        <v>104</v>
      </c>
    </row>
    <row r="35" spans="1:2" x14ac:dyDescent="0.25">
      <c r="A35" s="51" t="s">
        <v>90</v>
      </c>
      <c r="B35" s="59" t="s">
        <v>110</v>
      </c>
    </row>
    <row r="36" spans="1:2" x14ac:dyDescent="0.25">
      <c r="A36" s="51" t="s">
        <v>92</v>
      </c>
      <c r="B36" s="55" t="s">
        <v>111</v>
      </c>
    </row>
    <row r="37" spans="1:2" x14ac:dyDescent="0.25">
      <c r="A37" s="51" t="s">
        <v>112</v>
      </c>
      <c r="B37" s="55" t="s">
        <v>113</v>
      </c>
    </row>
    <row r="38" spans="1:2" x14ac:dyDescent="0.25">
      <c r="A38" s="60" t="s">
        <v>114</v>
      </c>
      <c r="B38" s="61" t="s">
        <v>115</v>
      </c>
    </row>
    <row r="39" spans="1:2" x14ac:dyDescent="0.25">
      <c r="A39" s="60" t="s">
        <v>114</v>
      </c>
      <c r="B39" s="54" t="s">
        <v>73</v>
      </c>
    </row>
    <row r="40" spans="1:2" x14ac:dyDescent="0.25">
      <c r="A40" s="60" t="s">
        <v>114</v>
      </c>
      <c r="B40" s="54" t="s">
        <v>116</v>
      </c>
    </row>
    <row r="41" spans="1:2" x14ac:dyDescent="0.25">
      <c r="A41" s="60" t="s">
        <v>114</v>
      </c>
      <c r="B41" s="62" t="s">
        <v>117</v>
      </c>
    </row>
    <row r="42" spans="1:2" x14ac:dyDescent="0.25">
      <c r="A42" s="60" t="s">
        <v>114</v>
      </c>
      <c r="B42" s="62" t="s">
        <v>118</v>
      </c>
    </row>
    <row r="43" spans="1:2" x14ac:dyDescent="0.25">
      <c r="A43" s="60" t="s">
        <v>119</v>
      </c>
      <c r="B43" s="6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Правление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HP5800</dc:creator>
  <cp:lastModifiedBy>HP5800</cp:lastModifiedBy>
  <dcterms:created xsi:type="dcterms:W3CDTF">2017-11-06T15:00:22Z</dcterms:created>
  <dcterms:modified xsi:type="dcterms:W3CDTF">2017-11-07T16:01:43Z</dcterms:modified>
</cp:coreProperties>
</file>